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gyomu\業務係長★\調査・報告・通知関係　★\後志総合振興局関係　★\★公営企業に係る「経営比較分析等」\H30年度決算　「経営比較分析表」\【経営比較分析表】2018_014087_47_1718\"/>
    </mc:Choice>
  </mc:AlternateContent>
  <workbookProtection workbookAlgorithmName="SHA-512" workbookHashValue="v7lQiNvBuE5cQjqmqHmRSjLTu9Q5RFUmxZgRJWh78xDieO1j/ovD9Tgb2TSfPcwo43feCWVOYNOQk1qKayGmpQ==" workbookSaltValue="o7pZ+MN2FTmt7bVxGpnFtw==" workbookSpinCount="100000" lockStructure="1"/>
  <bookViews>
    <workbookView xWindow="0" yWindow="0" windowWidth="20310" windowHeight="7875"/>
  </bookViews>
  <sheets>
    <sheet name="法非適用_下水道事業" sheetId="4" r:id="rId1"/>
    <sheet name="データ" sheetId="5" state="hidden" r:id="rId2"/>
  </sheets>
  <calcPr calcId="162913" iterate="1" iterateCount="1" iterateDelta="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W10" i="4"/>
  <c r="P10" i="4"/>
  <c r="I10" i="4"/>
  <c r="BB8" i="4"/>
  <c r="AT8" i="4"/>
  <c r="AL8" i="4"/>
  <c r="W8" i="4"/>
  <c r="P8" i="4"/>
  <c r="I8" i="4"/>
  <c r="B6" i="4"/>
  <c r="C10" i="5" l="1"/>
  <c r="D10" i="5"/>
  <c r="E10" i="5"/>
  <c r="B10" i="5"/>
</calcChain>
</file>

<file path=xl/sharedStrings.xml><?xml version="1.0" encoding="utf-8"?>
<sst xmlns="http://schemas.openxmlformats.org/spreadsheetml/2006/main" count="228" uniqueCount="112">
  <si>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</si>
  <si>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</si>
  <si>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</si>
  <si>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</si>
  <si>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</si>
  <si>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</si>
  <si>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</si>
  <si>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</si>
  <si>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</si>
  <si>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</si>
  <si>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</si>
  <si>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</si>
  <si>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</si>
  <si>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</si>
  <si>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</si>
  <si>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</si>
  <si>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</si>
  <si>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</si>
  <si>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</si>
  <si>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</si>
  <si>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</si>
  <si>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</si>
  <si>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</si>
  <si>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</si>
  <si>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</si>
  <si>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</si>
  <si>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</si>
  <si>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</si>
  <si>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</si>
  <si>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</si>
  <si>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</si>
  <si>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</si>
  <si>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</si>
  <si>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</si>
  <si>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</si>
  <si>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</si>
  <si>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</si>
  <si>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</si>
  <si>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</si>
  <si>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</si>
  <si>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</si>
  <si>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</si>
  <si>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</si>
  <si>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</si>
  <si>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</si>
  <si>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</si>
  <si>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</si>
  <si>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</si>
  <si>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</si>
  <si>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</si>
  <si>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</si>
  <si>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</si>
  <si>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</si>
  <si>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</si>
  <si>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</si>
  <si>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</si>
  <si>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</si>
  <si>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</si>
  <si>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</si>
  <si>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</si>
  <si>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</si>
  <si>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</si>
  <si>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</si>
  <si>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</si>
  <si>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</si>
  <si>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</si>
  <si>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</si>
  <si>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</si>
  <si>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</si>
  <si>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</si>
  <si>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</si>
  <si>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</si>
  <si>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</si>
  <si>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</si>
  <si>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</si>
  <si>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</si>
  <si>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</si>
  <si>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</si>
  <si>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</si>
  <si>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</si>
  <si>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</si>
  <si>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</si>
  <si>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</si>
  <si>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</si>
  <si>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</si>
  <si>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</si>
  <si>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</si>
  <si>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</si>
  <si>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</si>
  <si>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</si>
  <si>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</si>
  <si>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</si>
  <si>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</si>
  <si>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</si>
  <si>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</si>
  <si>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</si>
  <si>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余市町</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</si>
  <si>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</si>
  <si>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</si>
  <si>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</si>
  <si>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</si>
  <si>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</si>
  <si>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</si>
  <si>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</si>
  <si>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</si>
  <si>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</si>
  <si>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</si>
  <si>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</si>
  <si>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</si>
  <si>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今後、人口減少を踏まえた汚水処理施設による整備区域の見直しをおこない、投資の効率化と維持管理費の削減を図りながら持続可能な財政運営に努めます。また、企業債の償還にあたり、減価償却費との間に生じた資金不足については、資本費平準化債の活用により、世代間による負担の公平性を確保します。　</t>
    <rPh sb="123" eb="124">
      <t>ダイ</t>
    </rPh>
    <phoneticPr fontId="4"/>
  </si>
  <si>
    <t>　本町における経営の健全性と効率性については類似団体の平均程度に位置しているものの人口減少に伴い、処理区域内人口密度が減少傾向にあることから、将来における料金収入の減少が懸念されます。　　企業債の元金償還金と減価償却費との間に構造的に生じた資金不足が発生しています。
　また、施設利用率は５３．８３％であり、施設利用率の改善をおこなう必要があります。
　今後、広域化・共同化事業など新規事業の検討のため、一部事務組合や関係町村と協議を行っていきます。　　　　　　　　</t>
    <rPh sb="177" eb="179">
      <t>コンゴ</t>
    </rPh>
    <rPh sb="180" eb="183">
      <t>コウイキカ</t>
    </rPh>
    <rPh sb="184" eb="187">
      <t>キョウドウカ</t>
    </rPh>
    <rPh sb="187" eb="189">
      <t>ジギョウ</t>
    </rPh>
    <rPh sb="191" eb="193">
      <t>シンキ</t>
    </rPh>
    <rPh sb="193" eb="195">
      <t>ジギョウ</t>
    </rPh>
    <rPh sb="196" eb="198">
      <t>ケントウ</t>
    </rPh>
    <rPh sb="202" eb="204">
      <t>イチブ</t>
    </rPh>
    <rPh sb="204" eb="206">
      <t>ジム</t>
    </rPh>
    <rPh sb="206" eb="208">
      <t>クミアイ</t>
    </rPh>
    <rPh sb="209" eb="211">
      <t>カンケイ</t>
    </rPh>
    <rPh sb="211" eb="213">
      <t>チョウソン</t>
    </rPh>
    <rPh sb="214" eb="216">
      <t>キョウギ</t>
    </rPh>
    <rPh sb="217" eb="218">
      <t>オコナ</t>
    </rPh>
    <phoneticPr fontId="4"/>
  </si>
  <si>
    <t>　本町の下水道施設は供用開始後２９年が経過し、管渠、設備・機器ともに老朽化がすすんでいます。そのため、改築・修繕の管理計画(ストックマネジメント計画）に基づき施設の更新工事を行っていきます。</t>
    <rPh sb="51" eb="53">
      <t>カイチク</t>
    </rPh>
    <rPh sb="54" eb="56">
      <t>シュウゼン</t>
    </rPh>
    <rPh sb="57" eb="59">
      <t>カンリ</t>
    </rPh>
    <rPh sb="59" eb="61">
      <t>ケイカク</t>
    </rPh>
    <rPh sb="72" eb="74">
      <t>ケイカク</t>
    </rPh>
    <rPh sb="76" eb="77">
      <t>モト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</si>
</sst>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FCE-45B2-86D0-9DA2B6E4ACF3}"/>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0.11</c:v>
                </c:pt>
                <c:pt idx="2">
                  <c:v>0.15</c:v>
                </c:pt>
                <c:pt idx="3">
                  <c:v>0.16</c:v>
                </c:pt>
                <c:pt idx="4">
                  <c:v>0.13</c:v>
                </c:pt>
              </c:numCache>
            </c:numRef>
          </c:val>
          <c:smooth val="0"/>
          <c:extLst>
            <c:ext xmlns:c16="http://schemas.microsoft.com/office/drawing/2014/chart" uri="{C3380CC4-5D6E-409C-BE32-E72D297353CC}">
              <c16:uniqueId val="{00000001-5FCE-45B2-86D0-9DA2B6E4ACF3}"/>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54.39</c:v>
                </c:pt>
                <c:pt idx="1">
                  <c:v>56.08</c:v>
                </c:pt>
                <c:pt idx="2">
                  <c:v>55.55</c:v>
                </c:pt>
                <c:pt idx="3">
                  <c:v>54.9</c:v>
                </c:pt>
                <c:pt idx="4">
                  <c:v>53.83</c:v>
                </c:pt>
              </c:numCache>
            </c:numRef>
          </c:val>
          <c:extLst>
            <c:ext xmlns:c16="http://schemas.microsoft.com/office/drawing/2014/chart" uri="{C3380CC4-5D6E-409C-BE32-E72D297353CC}">
              <c16:uniqueId val="{00000000-B566-4EE1-BB15-588F60AFEA76}"/>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54.44</c:v>
                </c:pt>
                <c:pt idx="1">
                  <c:v>54.67</c:v>
                </c:pt>
                <c:pt idx="2">
                  <c:v>53.51</c:v>
                </c:pt>
                <c:pt idx="3">
                  <c:v>53.5</c:v>
                </c:pt>
                <c:pt idx="4">
                  <c:v>52.58</c:v>
                </c:pt>
              </c:numCache>
            </c:numRef>
          </c:val>
          <c:smooth val="0"/>
          <c:extLst>
            <c:ext xmlns:c16="http://schemas.microsoft.com/office/drawing/2014/chart" uri="{C3380CC4-5D6E-409C-BE32-E72D297353CC}">
              <c16:uniqueId val="{00000001-B566-4EE1-BB15-588F60AFEA76}"/>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90.12</c:v>
                </c:pt>
                <c:pt idx="1">
                  <c:v>90.68</c:v>
                </c:pt>
                <c:pt idx="2">
                  <c:v>90.65</c:v>
                </c:pt>
                <c:pt idx="3">
                  <c:v>90.72</c:v>
                </c:pt>
                <c:pt idx="4">
                  <c:v>90.77</c:v>
                </c:pt>
              </c:numCache>
            </c:numRef>
          </c:val>
          <c:extLst>
            <c:ext xmlns:c16="http://schemas.microsoft.com/office/drawing/2014/chart" uri="{C3380CC4-5D6E-409C-BE32-E72D297353CC}">
              <c16:uniqueId val="{00000000-98EC-4D0A-A5C9-244E0A7BE78E}"/>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84.2</c:v>
                </c:pt>
                <c:pt idx="1">
                  <c:v>83.8</c:v>
                </c:pt>
                <c:pt idx="2">
                  <c:v>83.91</c:v>
                </c:pt>
                <c:pt idx="3">
                  <c:v>83.51</c:v>
                </c:pt>
                <c:pt idx="4">
                  <c:v>83.02</c:v>
                </c:pt>
              </c:numCache>
            </c:numRef>
          </c:val>
          <c:smooth val="0"/>
          <c:extLst>
            <c:ext xmlns:c16="http://schemas.microsoft.com/office/drawing/2014/chart" uri="{C3380CC4-5D6E-409C-BE32-E72D297353CC}">
              <c16:uniqueId val="{00000001-98EC-4D0A-A5C9-244E0A7BE78E}"/>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68.12</c:v>
                </c:pt>
                <c:pt idx="1">
                  <c:v>66.67</c:v>
                </c:pt>
                <c:pt idx="2">
                  <c:v>65.23</c:v>
                </c:pt>
                <c:pt idx="3">
                  <c:v>69.94</c:v>
                </c:pt>
                <c:pt idx="4">
                  <c:v>73.13</c:v>
                </c:pt>
              </c:numCache>
            </c:numRef>
          </c:val>
          <c:extLst>
            <c:ext xmlns:c16="http://schemas.microsoft.com/office/drawing/2014/chart" uri="{C3380CC4-5D6E-409C-BE32-E72D297353CC}">
              <c16:uniqueId val="{00000000-6D37-4658-8C1D-EAE3A8D3D97D}"/>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D37-4658-8C1D-EAE3A8D3D97D}"/>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BF3-44AA-897C-CAB3480D57C0}"/>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BF3-44AA-897C-CAB3480D57C0}"/>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CF9-4130-A339-B8A5FA09C2C9}"/>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CF9-4130-A339-B8A5FA09C2C9}"/>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254-4338-A5ED-BA836542F2F9}"/>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254-4338-A5ED-BA836542F2F9}"/>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C30-488F-A2E6-5F4FA3485890}"/>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C30-488F-A2E6-5F4FA3485890}"/>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988.1</c:v>
                </c:pt>
                <c:pt idx="1">
                  <c:v>966.56</c:v>
                </c:pt>
                <c:pt idx="2">
                  <c:v>1042.69</c:v>
                </c:pt>
                <c:pt idx="3">
                  <c:v>687.58</c:v>
                </c:pt>
                <c:pt idx="4">
                  <c:v>393.57</c:v>
                </c:pt>
              </c:numCache>
            </c:numRef>
          </c:val>
          <c:extLst>
            <c:ext xmlns:c16="http://schemas.microsoft.com/office/drawing/2014/chart" uri="{C3380CC4-5D6E-409C-BE32-E72D297353CC}">
              <c16:uniqueId val="{00000000-5017-46D2-A4D0-7DDDE4C94D8F}"/>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1136.5</c:v>
                </c:pt>
                <c:pt idx="1">
                  <c:v>1118.56</c:v>
                </c:pt>
                <c:pt idx="2">
                  <c:v>1111.31</c:v>
                </c:pt>
                <c:pt idx="3">
                  <c:v>966.33</c:v>
                </c:pt>
                <c:pt idx="4">
                  <c:v>958.81</c:v>
                </c:pt>
              </c:numCache>
            </c:numRef>
          </c:val>
          <c:smooth val="0"/>
          <c:extLst>
            <c:ext xmlns:c16="http://schemas.microsoft.com/office/drawing/2014/chart" uri="{C3380CC4-5D6E-409C-BE32-E72D297353CC}">
              <c16:uniqueId val="{00000001-5017-46D2-A4D0-7DDDE4C94D8F}"/>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96.53</c:v>
                </c:pt>
                <c:pt idx="1">
                  <c:v>88.25</c:v>
                </c:pt>
                <c:pt idx="2">
                  <c:v>83.51</c:v>
                </c:pt>
                <c:pt idx="3">
                  <c:v>98.94</c:v>
                </c:pt>
                <c:pt idx="4">
                  <c:v>108.89</c:v>
                </c:pt>
              </c:numCache>
            </c:numRef>
          </c:val>
          <c:extLst>
            <c:ext xmlns:c16="http://schemas.microsoft.com/office/drawing/2014/chart" uri="{C3380CC4-5D6E-409C-BE32-E72D297353CC}">
              <c16:uniqueId val="{00000000-96D3-4B95-88F5-C8599BE040EB}"/>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71.650000000000006</c:v>
                </c:pt>
                <c:pt idx="1">
                  <c:v>72.33</c:v>
                </c:pt>
                <c:pt idx="2">
                  <c:v>75.540000000000006</c:v>
                </c:pt>
                <c:pt idx="3">
                  <c:v>81.739999999999995</c:v>
                </c:pt>
                <c:pt idx="4">
                  <c:v>82.88</c:v>
                </c:pt>
              </c:numCache>
            </c:numRef>
          </c:val>
          <c:smooth val="0"/>
          <c:extLst>
            <c:ext xmlns:c16="http://schemas.microsoft.com/office/drawing/2014/chart" uri="{C3380CC4-5D6E-409C-BE32-E72D297353CC}">
              <c16:uniqueId val="{00000001-96D3-4B95-88F5-C8599BE040EB}"/>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230.86</c:v>
                </c:pt>
                <c:pt idx="1">
                  <c:v>253.87</c:v>
                </c:pt>
                <c:pt idx="2">
                  <c:v>267.7</c:v>
                </c:pt>
                <c:pt idx="3">
                  <c:v>226.16</c:v>
                </c:pt>
                <c:pt idx="4">
                  <c:v>206.15</c:v>
                </c:pt>
              </c:numCache>
            </c:numRef>
          </c:val>
          <c:extLst>
            <c:ext xmlns:c16="http://schemas.microsoft.com/office/drawing/2014/chart" uri="{C3380CC4-5D6E-409C-BE32-E72D297353CC}">
              <c16:uniqueId val="{00000000-3AE0-4A39-B3CC-47A764CB4904}"/>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217.82</c:v>
                </c:pt>
                <c:pt idx="1">
                  <c:v>215.28</c:v>
                </c:pt>
                <c:pt idx="2">
                  <c:v>207.96</c:v>
                </c:pt>
                <c:pt idx="3">
                  <c:v>194.31</c:v>
                </c:pt>
                <c:pt idx="4">
                  <c:v>190.99</c:v>
                </c:pt>
              </c:numCache>
            </c:numRef>
          </c:val>
          <c:smooth val="0"/>
          <c:extLst>
            <c:ext xmlns:c16="http://schemas.microsoft.com/office/drawing/2014/chart" uri="{C3380CC4-5D6E-409C-BE32-E72D297353CC}">
              <c16:uniqueId val="{00000001-3AE0-4A39-B3CC-47A764CB4904}"/>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49" zoomScaleNormal="100" workbookViewId="0">
      <selection activeCell="BL64" sqref="BL64:BZ6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北海道　余市町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Cc2</v>
      </c>
      <c r="X8" s="71"/>
      <c r="Y8" s="71"/>
      <c r="Z8" s="71"/>
      <c r="AA8" s="71"/>
      <c r="AB8" s="71"/>
      <c r="AC8" s="71"/>
      <c r="AD8" s="72" t="str">
        <f>データ!$M$6</f>
        <v>非設置</v>
      </c>
      <c r="AE8" s="72"/>
      <c r="AF8" s="72"/>
      <c r="AG8" s="72"/>
      <c r="AH8" s="72"/>
      <c r="AI8" s="72"/>
      <c r="AJ8" s="72"/>
      <c r="AK8" s="3"/>
      <c r="AL8" s="68">
        <f>データ!S6</f>
        <v>18894</v>
      </c>
      <c r="AM8" s="68"/>
      <c r="AN8" s="68"/>
      <c r="AO8" s="68"/>
      <c r="AP8" s="68"/>
      <c r="AQ8" s="68"/>
      <c r="AR8" s="68"/>
      <c r="AS8" s="68"/>
      <c r="AT8" s="67">
        <f>データ!T6</f>
        <v>140.59</v>
      </c>
      <c r="AU8" s="67"/>
      <c r="AV8" s="67"/>
      <c r="AW8" s="67"/>
      <c r="AX8" s="67"/>
      <c r="AY8" s="67"/>
      <c r="AZ8" s="67"/>
      <c r="BA8" s="67"/>
      <c r="BB8" s="67">
        <f>データ!U6</f>
        <v>134.38999999999999</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81.239999999999995</v>
      </c>
      <c r="Q10" s="67"/>
      <c r="R10" s="67"/>
      <c r="S10" s="67"/>
      <c r="T10" s="67"/>
      <c r="U10" s="67"/>
      <c r="V10" s="67"/>
      <c r="W10" s="67">
        <f>データ!Q6</f>
        <v>71.53</v>
      </c>
      <c r="X10" s="67"/>
      <c r="Y10" s="67"/>
      <c r="Z10" s="67"/>
      <c r="AA10" s="67"/>
      <c r="AB10" s="67"/>
      <c r="AC10" s="67"/>
      <c r="AD10" s="68">
        <f>データ!R6</f>
        <v>4300</v>
      </c>
      <c r="AE10" s="68"/>
      <c r="AF10" s="68"/>
      <c r="AG10" s="68"/>
      <c r="AH10" s="68"/>
      <c r="AI10" s="68"/>
      <c r="AJ10" s="68"/>
      <c r="AK10" s="2"/>
      <c r="AL10" s="68">
        <f>データ!V6</f>
        <v>15171</v>
      </c>
      <c r="AM10" s="68"/>
      <c r="AN10" s="68"/>
      <c r="AO10" s="68"/>
      <c r="AP10" s="68"/>
      <c r="AQ10" s="68"/>
      <c r="AR10" s="68"/>
      <c r="AS10" s="68"/>
      <c r="AT10" s="67">
        <f>データ!W6</f>
        <v>5.5</v>
      </c>
      <c r="AU10" s="67"/>
      <c r="AV10" s="67"/>
      <c r="AW10" s="67"/>
      <c r="AX10" s="67"/>
      <c r="AY10" s="67"/>
      <c r="AZ10" s="67"/>
      <c r="BA10" s="67"/>
      <c r="BB10" s="67">
        <f>データ!X6</f>
        <v>2758.36</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110</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111</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109</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【682.78】</v>
      </c>
      <c r="I86" s="26" t="str">
        <f>データ!CA6</f>
        <v>【100.91】</v>
      </c>
      <c r="J86" s="26" t="str">
        <f>データ!CL6</f>
        <v>【136.86】</v>
      </c>
      <c r="K86" s="26" t="str">
        <f>データ!CW6</f>
        <v>【58.98】</v>
      </c>
      <c r="L86" s="26" t="str">
        <f>データ!DH6</f>
        <v>【95.20】</v>
      </c>
      <c r="M86" s="26" t="s">
        <v>43</v>
      </c>
      <c r="N86" s="26" t="s">
        <v>43</v>
      </c>
      <c r="O86" s="26" t="str">
        <f>データ!EO6</f>
        <v>【0.23】</v>
      </c>
    </row>
  </sheetData>
  <sheetProtection algorithmName="SHA-512" hashValue="DgRUf91eYuwsA6Kn8bNWhQGPMHql4p7EOgM9zPa2pxe4b1u2vxmzWKCDHYH85VcoMWg/CIqdSodIGVCIQdIEQg==" saltValue="CDaVrA75/1s7BdHa4qAcp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6" t="s">
        <v>53</v>
      </c>
      <c r="I3" s="77"/>
      <c r="J3" s="77"/>
      <c r="K3" s="77"/>
      <c r="L3" s="77"/>
      <c r="M3" s="77"/>
      <c r="N3" s="77"/>
      <c r="O3" s="77"/>
      <c r="P3" s="77"/>
      <c r="Q3" s="77"/>
      <c r="R3" s="77"/>
      <c r="S3" s="77"/>
      <c r="T3" s="77"/>
      <c r="U3" s="77"/>
      <c r="V3" s="77"/>
      <c r="W3" s="77"/>
      <c r="X3" s="78"/>
      <c r="Y3" s="82" t="s">
        <v>54</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28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5"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5" s="36" customFormat="1" x14ac:dyDescent="0.15">
      <c r="A6" s="28" t="s">
        <v>95</v>
      </c>
      <c r="B6" s="33">
        <f>B7</f>
        <v>2018</v>
      </c>
      <c r="C6" s="33">
        <f t="shared" ref="C6:X6" si="3">C7</f>
        <v>14087</v>
      </c>
      <c r="D6" s="33">
        <f t="shared" si="3"/>
        <v>47</v>
      </c>
      <c r="E6" s="33">
        <f t="shared" si="3"/>
        <v>17</v>
      </c>
      <c r="F6" s="33">
        <f t="shared" si="3"/>
        <v>1</v>
      </c>
      <c r="G6" s="33">
        <f t="shared" si="3"/>
        <v>0</v>
      </c>
      <c r="H6" s="33" t="str">
        <f t="shared" si="3"/>
        <v>北海道　余市町</v>
      </c>
      <c r="I6" s="33" t="str">
        <f t="shared" si="3"/>
        <v>法非適用</v>
      </c>
      <c r="J6" s="33" t="str">
        <f t="shared" si="3"/>
        <v>下水道事業</v>
      </c>
      <c r="K6" s="33" t="str">
        <f t="shared" si="3"/>
        <v>公共下水道</v>
      </c>
      <c r="L6" s="33" t="str">
        <f t="shared" si="3"/>
        <v>Cc2</v>
      </c>
      <c r="M6" s="33" t="str">
        <f t="shared" si="3"/>
        <v>非設置</v>
      </c>
      <c r="N6" s="34" t="str">
        <f t="shared" si="3"/>
        <v>-</v>
      </c>
      <c r="O6" s="34" t="str">
        <f t="shared" si="3"/>
        <v>該当数値なし</v>
      </c>
      <c r="P6" s="34">
        <f t="shared" si="3"/>
        <v>81.239999999999995</v>
      </c>
      <c r="Q6" s="34">
        <f t="shared" si="3"/>
        <v>71.53</v>
      </c>
      <c r="R6" s="34">
        <f t="shared" si="3"/>
        <v>4300</v>
      </c>
      <c r="S6" s="34">
        <f t="shared" si="3"/>
        <v>18894</v>
      </c>
      <c r="T6" s="34">
        <f t="shared" si="3"/>
        <v>140.59</v>
      </c>
      <c r="U6" s="34">
        <f t="shared" si="3"/>
        <v>134.38999999999999</v>
      </c>
      <c r="V6" s="34">
        <f t="shared" si="3"/>
        <v>15171</v>
      </c>
      <c r="W6" s="34">
        <f t="shared" si="3"/>
        <v>5.5</v>
      </c>
      <c r="X6" s="34">
        <f t="shared" si="3"/>
        <v>2758.36</v>
      </c>
      <c r="Y6" s="35">
        <f>IF(Y7="",NA(),Y7)</f>
        <v>68.12</v>
      </c>
      <c r="Z6" s="35">
        <f t="shared" ref="Z6:AH6" si="4">IF(Z7="",NA(),Z7)</f>
        <v>66.67</v>
      </c>
      <c r="AA6" s="35">
        <f t="shared" si="4"/>
        <v>65.23</v>
      </c>
      <c r="AB6" s="35">
        <f t="shared" si="4"/>
        <v>69.94</v>
      </c>
      <c r="AC6" s="35">
        <f t="shared" si="4"/>
        <v>73.13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988.1</v>
      </c>
      <c r="BG6" s="35">
        <f t="shared" ref="BG6:BO6" si="7">IF(BG7="",NA(),BG7)</f>
        <v>966.56</v>
      </c>
      <c r="BH6" s="35">
        <f t="shared" si="7"/>
        <v>1042.69</v>
      </c>
      <c r="BI6" s="35">
        <f t="shared" si="7"/>
        <v>687.58</v>
      </c>
      <c r="BJ6" s="35">
        <f t="shared" si="7"/>
        <v>393.57</v>
      </c>
      <c r="BK6" s="35">
        <f t="shared" si="7"/>
        <v>1136.5</v>
      </c>
      <c r="BL6" s="35">
        <f t="shared" si="7"/>
        <v>1118.56</v>
      </c>
      <c r="BM6" s="35">
        <f t="shared" si="7"/>
        <v>1111.31</v>
      </c>
      <c r="BN6" s="35">
        <f t="shared" si="7"/>
        <v>966.33</v>
      </c>
      <c r="BO6" s="35">
        <f t="shared" si="7"/>
        <v>958.81</v>
      </c>
      <c r="BP6" s="34" t="str">
        <f>IF(BP7="","",IF(BP7="-","【-】","【"&amp;SUBSTITUTE(TEXT(BP7,"#,##0.00"),"-","△")&amp;"】"))</f>
        <v>【682.78】</v>
      </c>
      <c r="BQ6" s="35">
        <f>IF(BQ7="",NA(),BQ7)</f>
        <v>96.53</v>
      </c>
      <c r="BR6" s="35">
        <f t="shared" ref="BR6:BZ6" si="8">IF(BR7="",NA(),BR7)</f>
        <v>88.25</v>
      </c>
      <c r="BS6" s="35">
        <f t="shared" si="8"/>
        <v>83.51</v>
      </c>
      <c r="BT6" s="35">
        <f t="shared" si="8"/>
        <v>98.94</v>
      </c>
      <c r="BU6" s="35">
        <f t="shared" si="8"/>
        <v>108.89</v>
      </c>
      <c r="BV6" s="35">
        <f t="shared" si="8"/>
        <v>71.650000000000006</v>
      </c>
      <c r="BW6" s="35">
        <f t="shared" si="8"/>
        <v>72.33</v>
      </c>
      <c r="BX6" s="35">
        <f t="shared" si="8"/>
        <v>75.540000000000006</v>
      </c>
      <c r="BY6" s="35">
        <f t="shared" si="8"/>
        <v>81.739999999999995</v>
      </c>
      <c r="BZ6" s="35">
        <f t="shared" si="8"/>
        <v>82.88</v>
      </c>
      <c r="CA6" s="34" t="str">
        <f>IF(CA7="","",IF(CA7="-","【-】","【"&amp;SUBSTITUTE(TEXT(CA7,"#,##0.00"),"-","△")&amp;"】"))</f>
        <v>【100.91】</v>
      </c>
      <c r="CB6" s="35">
        <f>IF(CB7="",NA(),CB7)</f>
        <v>230.86</v>
      </c>
      <c r="CC6" s="35">
        <f t="shared" ref="CC6:CK6" si="9">IF(CC7="",NA(),CC7)</f>
        <v>253.87</v>
      </c>
      <c r="CD6" s="35">
        <f t="shared" si="9"/>
        <v>267.7</v>
      </c>
      <c r="CE6" s="35">
        <f t="shared" si="9"/>
        <v>226.16</v>
      </c>
      <c r="CF6" s="35">
        <f t="shared" si="9"/>
        <v>206.15</v>
      </c>
      <c r="CG6" s="35">
        <f t="shared" si="9"/>
        <v>217.82</v>
      </c>
      <c r="CH6" s="35">
        <f t="shared" si="9"/>
        <v>215.28</v>
      </c>
      <c r="CI6" s="35">
        <f t="shared" si="9"/>
        <v>207.96</v>
      </c>
      <c r="CJ6" s="35">
        <f t="shared" si="9"/>
        <v>194.31</v>
      </c>
      <c r="CK6" s="35">
        <f t="shared" si="9"/>
        <v>190.99</v>
      </c>
      <c r="CL6" s="34" t="str">
        <f>IF(CL7="","",IF(CL7="-","【-】","【"&amp;SUBSTITUTE(TEXT(CL7,"#,##0.00"),"-","△")&amp;"】"))</f>
        <v>【136.86】</v>
      </c>
      <c r="CM6" s="35">
        <f>IF(CM7="",NA(),CM7)</f>
        <v>54.39</v>
      </c>
      <c r="CN6" s="35">
        <f t="shared" ref="CN6:CV6" si="10">IF(CN7="",NA(),CN7)</f>
        <v>56.08</v>
      </c>
      <c r="CO6" s="35">
        <f t="shared" si="10"/>
        <v>55.55</v>
      </c>
      <c r="CP6" s="35">
        <f t="shared" si="10"/>
        <v>54.9</v>
      </c>
      <c r="CQ6" s="35">
        <f t="shared" si="10"/>
        <v>53.83</v>
      </c>
      <c r="CR6" s="35">
        <f t="shared" si="10"/>
        <v>54.44</v>
      </c>
      <c r="CS6" s="35">
        <f t="shared" si="10"/>
        <v>54.67</v>
      </c>
      <c r="CT6" s="35">
        <f t="shared" si="10"/>
        <v>53.51</v>
      </c>
      <c r="CU6" s="35">
        <f t="shared" si="10"/>
        <v>53.5</v>
      </c>
      <c r="CV6" s="35">
        <f t="shared" si="10"/>
        <v>52.58</v>
      </c>
      <c r="CW6" s="34" t="str">
        <f>IF(CW7="","",IF(CW7="-","【-】","【"&amp;SUBSTITUTE(TEXT(CW7,"#,##0.00"),"-","△")&amp;"】"))</f>
        <v>【58.98】</v>
      </c>
      <c r="CX6" s="35">
        <f>IF(CX7="",NA(),CX7)</f>
        <v>90.12</v>
      </c>
      <c r="CY6" s="35">
        <f t="shared" ref="CY6:DG6" si="11">IF(CY7="",NA(),CY7)</f>
        <v>90.68</v>
      </c>
      <c r="CZ6" s="35">
        <f t="shared" si="11"/>
        <v>90.65</v>
      </c>
      <c r="DA6" s="35">
        <f t="shared" si="11"/>
        <v>90.72</v>
      </c>
      <c r="DB6" s="35">
        <f t="shared" si="11"/>
        <v>90.77</v>
      </c>
      <c r="DC6" s="35">
        <f t="shared" si="11"/>
        <v>84.2</v>
      </c>
      <c r="DD6" s="35">
        <f t="shared" si="11"/>
        <v>83.8</v>
      </c>
      <c r="DE6" s="35">
        <f t="shared" si="11"/>
        <v>83.91</v>
      </c>
      <c r="DF6" s="35">
        <f t="shared" si="11"/>
        <v>83.51</v>
      </c>
      <c r="DG6" s="35">
        <f t="shared" si="11"/>
        <v>83.02</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0.11</v>
      </c>
      <c r="EL6" s="35">
        <f t="shared" si="14"/>
        <v>0.15</v>
      </c>
      <c r="EM6" s="35">
        <f t="shared" si="14"/>
        <v>0.16</v>
      </c>
      <c r="EN6" s="35">
        <f t="shared" si="14"/>
        <v>0.13</v>
      </c>
      <c r="EO6" s="34" t="str">
        <f>IF(EO7="","",IF(EO7="-","【-】","【"&amp;SUBSTITUTE(TEXT(EO7,"#,##0.00"),"-","△")&amp;"】"))</f>
        <v>【0.23】</v>
      </c>
    </row>
    <row r="7" spans="1:145" s="36" customFormat="1" x14ac:dyDescent="0.15">
      <c r="A7" s="28"/>
      <c r="B7" s="37">
        <v>2018</v>
      </c>
      <c r="C7" s="37">
        <v>14087</v>
      </c>
      <c r="D7" s="37">
        <v>47</v>
      </c>
      <c r="E7" s="37">
        <v>17</v>
      </c>
      <c r="F7" s="37">
        <v>1</v>
      </c>
      <c r="G7" s="37">
        <v>0</v>
      </c>
      <c r="H7" s="37" t="s">
        <v>96</v>
      </c>
      <c r="I7" s="37" t="s">
        <v>97</v>
      </c>
      <c r="J7" s="37" t="s">
        <v>98</v>
      </c>
      <c r="K7" s="37" t="s">
        <v>99</v>
      </c>
      <c r="L7" s="37" t="s">
        <v>100</v>
      </c>
      <c r="M7" s="37" t="s">
        <v>101</v>
      </c>
      <c r="N7" s="38" t="s">
        <v>102</v>
      </c>
      <c r="O7" s="38" t="s">
        <v>103</v>
      </c>
      <c r="P7" s="38">
        <v>81.239999999999995</v>
      </c>
      <c r="Q7" s="38">
        <v>71.53</v>
      </c>
      <c r="R7" s="38">
        <v>4300</v>
      </c>
      <c r="S7" s="38">
        <v>18894</v>
      </c>
      <c r="T7" s="38">
        <v>140.59</v>
      </c>
      <c r="U7" s="38">
        <v>134.38999999999999</v>
      </c>
      <c r="V7" s="38">
        <v>15171</v>
      </c>
      <c r="W7" s="38">
        <v>5.5</v>
      </c>
      <c r="X7" s="38">
        <v>2758.36</v>
      </c>
      <c r="Y7" s="38">
        <v>68.12</v>
      </c>
      <c r="Z7" s="38">
        <v>66.67</v>
      </c>
      <c r="AA7" s="38">
        <v>65.23</v>
      </c>
      <c r="AB7" s="38">
        <v>69.94</v>
      </c>
      <c r="AC7" s="38">
        <v>73.13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988.1</v>
      </c>
      <c r="BG7" s="38">
        <v>966.56</v>
      </c>
      <c r="BH7" s="38">
        <v>1042.69</v>
      </c>
      <c r="BI7" s="38">
        <v>687.58</v>
      </c>
      <c r="BJ7" s="38">
        <v>393.57</v>
      </c>
      <c r="BK7" s="38">
        <v>1136.5</v>
      </c>
      <c r="BL7" s="38">
        <v>1118.56</v>
      </c>
      <c r="BM7" s="38">
        <v>1111.31</v>
      </c>
      <c r="BN7" s="38">
        <v>966.33</v>
      </c>
      <c r="BO7" s="38">
        <v>958.81</v>
      </c>
      <c r="BP7" s="38">
        <v>682.78</v>
      </c>
      <c r="BQ7" s="38">
        <v>96.53</v>
      </c>
      <c r="BR7" s="38">
        <v>88.25</v>
      </c>
      <c r="BS7" s="38">
        <v>83.51</v>
      </c>
      <c r="BT7" s="38">
        <v>98.94</v>
      </c>
      <c r="BU7" s="38">
        <v>108.89</v>
      </c>
      <c r="BV7" s="38">
        <v>71.650000000000006</v>
      </c>
      <c r="BW7" s="38">
        <v>72.33</v>
      </c>
      <c r="BX7" s="38">
        <v>75.540000000000006</v>
      </c>
      <c r="BY7" s="38">
        <v>81.739999999999995</v>
      </c>
      <c r="BZ7" s="38">
        <v>82.88</v>
      </c>
      <c r="CA7" s="38">
        <v>100.91</v>
      </c>
      <c r="CB7" s="38">
        <v>230.86</v>
      </c>
      <c r="CC7" s="38">
        <v>253.87</v>
      </c>
      <c r="CD7" s="38">
        <v>267.7</v>
      </c>
      <c r="CE7" s="38">
        <v>226.16</v>
      </c>
      <c r="CF7" s="38">
        <v>206.15</v>
      </c>
      <c r="CG7" s="38">
        <v>217.82</v>
      </c>
      <c r="CH7" s="38">
        <v>215.28</v>
      </c>
      <c r="CI7" s="38">
        <v>207.96</v>
      </c>
      <c r="CJ7" s="38">
        <v>194.31</v>
      </c>
      <c r="CK7" s="38">
        <v>190.99</v>
      </c>
      <c r="CL7" s="38">
        <v>136.86000000000001</v>
      </c>
      <c r="CM7" s="38">
        <v>54.39</v>
      </c>
      <c r="CN7" s="38">
        <v>56.08</v>
      </c>
      <c r="CO7" s="38">
        <v>55.55</v>
      </c>
      <c r="CP7" s="38">
        <v>54.9</v>
      </c>
      <c r="CQ7" s="38">
        <v>53.83</v>
      </c>
      <c r="CR7" s="38">
        <v>54.44</v>
      </c>
      <c r="CS7" s="38">
        <v>54.67</v>
      </c>
      <c r="CT7" s="38">
        <v>53.51</v>
      </c>
      <c r="CU7" s="38">
        <v>53.5</v>
      </c>
      <c r="CV7" s="38">
        <v>52.58</v>
      </c>
      <c r="CW7" s="38">
        <v>58.98</v>
      </c>
      <c r="CX7" s="38">
        <v>90.12</v>
      </c>
      <c r="CY7" s="38">
        <v>90.68</v>
      </c>
      <c r="CZ7" s="38">
        <v>90.65</v>
      </c>
      <c r="DA7" s="38">
        <v>90.72</v>
      </c>
      <c r="DB7" s="38">
        <v>90.77</v>
      </c>
      <c r="DC7" s="38">
        <v>84.2</v>
      </c>
      <c r="DD7" s="38">
        <v>83.8</v>
      </c>
      <c r="DE7" s="38">
        <v>83.91</v>
      </c>
      <c r="DF7" s="38">
        <v>83.51</v>
      </c>
      <c r="DG7" s="38">
        <v>83.02</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0.11</v>
      </c>
      <c r="EL7" s="38">
        <v>0.15</v>
      </c>
      <c r="EM7" s="38">
        <v>0.16</v>
      </c>
      <c r="EN7" s="38">
        <v>0.13</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104</v>
      </c>
      <c r="C9" s="40" t="s">
        <v>105</v>
      </c>
      <c r="D9" s="40" t="s">
        <v>106</v>
      </c>
      <c r="E9" s="40" t="s">
        <v>107</v>
      </c>
      <c r="F9" s="40" t="s">
        <v>108</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2020-01-22T02:13:59Z</cp:lastPrinted>
  <dcterms:created xsi:type="dcterms:W3CDTF">2019-12-05T05:00:05Z</dcterms:created>
  <dcterms:modified xsi:type="dcterms:W3CDTF">2020-01-22T02:24:27Z</dcterms:modified>
  <cp:category/>
</cp:coreProperties>
</file>